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조미소\Desktop\"/>
    </mc:Choice>
  </mc:AlternateContent>
  <xr:revisionPtr revIDLastSave="0" documentId="8_{E341802C-63B0-4EFE-937B-642EC17E75F7}" xr6:coauthVersionLast="47" xr6:coauthVersionMax="47" xr10:uidLastSave="{00000000-0000-0000-0000-000000000000}"/>
  <bookViews>
    <workbookView xWindow="-120" yWindow="-120" windowWidth="29040" windowHeight="15840" xr2:uid="{9A1EABA8-50D6-4049-B2B6-A0CC735E99C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0" i="1" l="1"/>
  <c r="H29" i="1" s="1"/>
  <c r="H27" i="1"/>
  <c r="H26" i="1"/>
  <c r="H25" i="1"/>
  <c r="H24" i="1"/>
  <c r="H23" i="1"/>
  <c r="H22" i="1"/>
  <c r="H21" i="1"/>
  <c r="H20" i="1"/>
  <c r="H19" i="1"/>
  <c r="H18" i="1"/>
  <c r="H17" i="1" s="1"/>
  <c r="H16" i="1" s="1"/>
  <c r="D17" i="1"/>
  <c r="D16" i="1" s="1"/>
  <c r="H15" i="1"/>
  <c r="H14" i="1" s="1"/>
  <c r="H11" i="1" s="1"/>
  <c r="D14" i="1"/>
  <c r="D13" i="1"/>
  <c r="D11" i="1"/>
  <c r="H10" i="1"/>
  <c r="H9" i="1"/>
  <c r="H8" i="1" s="1"/>
  <c r="H5" i="1" s="1"/>
  <c r="D8" i="1"/>
  <c r="D7" i="1" s="1"/>
  <c r="D5" i="1"/>
  <c r="D4" i="1" l="1"/>
  <c r="H4" i="1"/>
</calcChain>
</file>

<file path=xl/sharedStrings.xml><?xml version="1.0" encoding="utf-8"?>
<sst xmlns="http://schemas.openxmlformats.org/spreadsheetml/2006/main" count="56" uniqueCount="40">
  <si>
    <t>돈보스코오라토리오 후원 2023년 세입.세출 결산</t>
    <phoneticPr fontId="4" type="noConversion"/>
  </si>
  <si>
    <t>관</t>
    <phoneticPr fontId="4" type="noConversion"/>
  </si>
  <si>
    <t>항</t>
    <phoneticPr fontId="4" type="noConversion"/>
  </si>
  <si>
    <t>목</t>
    <phoneticPr fontId="4" type="noConversion"/>
  </si>
  <si>
    <t>합  계</t>
    <phoneticPr fontId="4" type="noConversion"/>
  </si>
  <si>
    <t>후원</t>
    <phoneticPr fontId="4" type="noConversion"/>
  </si>
  <si>
    <t>세입총합계</t>
    <phoneticPr fontId="4" type="noConversion"/>
  </si>
  <si>
    <t>세출총합계</t>
    <phoneticPr fontId="4" type="noConversion"/>
  </si>
  <si>
    <t>보조금</t>
    <phoneticPr fontId="4" type="noConversion"/>
  </si>
  <si>
    <t>사무비</t>
    <phoneticPr fontId="4" type="noConversion"/>
  </si>
  <si>
    <t>인건비</t>
    <phoneticPr fontId="4" type="noConversion"/>
  </si>
  <si>
    <t>후원금수입</t>
    <phoneticPr fontId="4" type="noConversion"/>
  </si>
  <si>
    <t>업무추진비</t>
    <phoneticPr fontId="4" type="noConversion"/>
  </si>
  <si>
    <t>운영비</t>
    <phoneticPr fontId="4" type="noConversion"/>
  </si>
  <si>
    <t>지정후원금</t>
    <phoneticPr fontId="4" type="noConversion"/>
  </si>
  <si>
    <t>수용비및수수료</t>
    <phoneticPr fontId="4" type="noConversion"/>
  </si>
  <si>
    <t>비지정후원금</t>
    <phoneticPr fontId="4" type="noConversion"/>
  </si>
  <si>
    <t>차량비</t>
    <phoneticPr fontId="4" type="noConversion"/>
  </si>
  <si>
    <t>전입금</t>
    <phoneticPr fontId="4" type="noConversion"/>
  </si>
  <si>
    <t xml:space="preserve"> </t>
    <phoneticPr fontId="4" type="noConversion"/>
  </si>
  <si>
    <t>재산조성비</t>
    <phoneticPr fontId="4" type="noConversion"/>
  </si>
  <si>
    <t>시설비</t>
    <phoneticPr fontId="4" type="noConversion"/>
  </si>
  <si>
    <t>이월금</t>
    <phoneticPr fontId="4" type="noConversion"/>
  </si>
  <si>
    <t>자산취득비</t>
    <phoneticPr fontId="4" type="noConversion"/>
  </si>
  <si>
    <t>시설장비유지비</t>
    <phoneticPr fontId="4" type="noConversion"/>
  </si>
  <si>
    <t>전년도이월금(후원금)</t>
    <phoneticPr fontId="4" type="noConversion"/>
  </si>
  <si>
    <t>잡수입</t>
    <phoneticPr fontId="4" type="noConversion"/>
  </si>
  <si>
    <t>사업비</t>
    <phoneticPr fontId="4" type="noConversion"/>
  </si>
  <si>
    <t>기타예금이자수입(후원)</t>
    <phoneticPr fontId="7" type="noConversion"/>
  </si>
  <si>
    <t>수용기관경비</t>
    <phoneticPr fontId="4" type="noConversion"/>
  </si>
  <si>
    <t>(이하생략)</t>
    <phoneticPr fontId="7" type="noConversion"/>
  </si>
  <si>
    <t>직업재활비</t>
    <phoneticPr fontId="4" type="noConversion"/>
  </si>
  <si>
    <t>특별급식비</t>
    <phoneticPr fontId="4" type="noConversion"/>
  </si>
  <si>
    <t>교육비</t>
    <phoneticPr fontId="4" type="noConversion"/>
  </si>
  <si>
    <t>기타교육비</t>
    <phoneticPr fontId="4" type="noConversion"/>
  </si>
  <si>
    <t>사회심리재활사업비</t>
    <phoneticPr fontId="4" type="noConversion"/>
  </si>
  <si>
    <t>치료사업비</t>
    <phoneticPr fontId="4" type="noConversion"/>
  </si>
  <si>
    <t>정보화사업비</t>
    <phoneticPr fontId="4" type="noConversion"/>
  </si>
  <si>
    <t>과년도지출</t>
    <phoneticPr fontId="4" type="noConversion"/>
  </si>
  <si>
    <t>이월금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</si>
</sst>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22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41" fontId="0" fillId="0" borderId="0" xfId="1" applyFont="1" applyAlignment="1">
      <alignment horizontal="center" vertical="center" shrinkToFit="1"/>
    </xf>
    <xf numFmtId="41" fontId="0" fillId="0" borderId="0" xfId="1" applyFont="1">
      <alignment vertical="center"/>
    </xf>
    <xf numFmtId="41" fontId="0" fillId="0" borderId="0" xfId="1" applyFont="1" applyAlignment="1">
      <alignment vertical="center" shrinkToFit="1"/>
    </xf>
    <xf numFmtId="41" fontId="0" fillId="0" borderId="0" xfId="1" applyFont="1" applyAlignment="1">
      <alignment horizontal="center" vertical="center"/>
    </xf>
    <xf numFmtId="41" fontId="5" fillId="2" borderId="1" xfId="1" applyFont="1" applyFill="1" applyBorder="1" applyAlignment="1">
      <alignment horizontal="center" vertical="center" shrinkToFit="1"/>
    </xf>
    <xf numFmtId="41" fontId="5" fillId="2" borderId="2" xfId="1" applyFont="1" applyFill="1" applyBorder="1" applyAlignment="1">
      <alignment horizontal="center" vertical="center"/>
    </xf>
    <xf numFmtId="41" fontId="5" fillId="2" borderId="3" xfId="1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/>
    </xf>
    <xf numFmtId="41" fontId="6" fillId="0" borderId="4" xfId="1" applyFont="1" applyBorder="1" applyAlignment="1">
      <alignment horizontal="center" vertical="center" shrinkToFit="1"/>
    </xf>
    <xf numFmtId="41" fontId="6" fillId="0" borderId="5" xfId="1" applyFont="1" applyBorder="1">
      <alignment vertical="center"/>
    </xf>
    <xf numFmtId="41" fontId="6" fillId="0" borderId="6" xfId="1" applyFont="1" applyBorder="1" applyAlignment="1">
      <alignment horizontal="center" vertical="center" shrinkToFit="1"/>
    </xf>
    <xf numFmtId="41" fontId="6" fillId="3" borderId="4" xfId="1" applyFont="1" applyFill="1" applyBorder="1" applyAlignment="1">
      <alignment horizontal="center" vertical="center" shrinkToFit="1"/>
    </xf>
    <xf numFmtId="41" fontId="5" fillId="4" borderId="7" xfId="1" applyFont="1" applyFill="1" applyBorder="1" applyAlignment="1">
      <alignment horizontal="center" vertical="center" shrinkToFit="1"/>
    </xf>
    <xf numFmtId="41" fontId="5" fillId="4" borderId="8" xfId="1" applyFont="1" applyFill="1" applyBorder="1">
      <alignment vertical="center"/>
    </xf>
    <xf numFmtId="41" fontId="5" fillId="4" borderId="9" xfId="1" applyFont="1" applyFill="1" applyBorder="1" applyAlignment="1">
      <alignment vertical="center" shrinkToFit="1"/>
    </xf>
    <xf numFmtId="41" fontId="5" fillId="4" borderId="7" xfId="1" applyFont="1" applyFill="1" applyBorder="1" applyAlignment="1">
      <alignment vertical="center" shrinkToFit="1"/>
    </xf>
    <xf numFmtId="41" fontId="0" fillId="0" borderId="7" xfId="1" applyFont="1" applyBorder="1" applyAlignment="1">
      <alignment horizontal="center" vertical="center" shrinkToFit="1"/>
    </xf>
    <xf numFmtId="41" fontId="2" fillId="5" borderId="7" xfId="1" applyFont="1" applyFill="1" applyBorder="1" applyAlignment="1">
      <alignment horizontal="center" vertical="center" shrinkToFit="1"/>
    </xf>
    <xf numFmtId="41" fontId="2" fillId="5" borderId="8" xfId="1" applyFont="1" applyFill="1" applyBorder="1">
      <alignment vertical="center"/>
    </xf>
    <xf numFmtId="41" fontId="0" fillId="0" borderId="9" xfId="1" applyFont="1" applyBorder="1" applyAlignment="1">
      <alignment vertical="center" shrinkToFit="1"/>
    </xf>
    <xf numFmtId="41" fontId="5" fillId="5" borderId="7" xfId="1" applyFont="1" applyFill="1" applyBorder="1" applyAlignment="1">
      <alignment vertical="center" shrinkToFit="1"/>
    </xf>
    <xf numFmtId="41" fontId="5" fillId="5" borderId="7" xfId="1" applyFont="1" applyFill="1" applyBorder="1" applyAlignment="1">
      <alignment horizontal="center" vertical="center" shrinkToFit="1"/>
    </xf>
    <xf numFmtId="41" fontId="5" fillId="5" borderId="7" xfId="1" applyFont="1" applyFill="1" applyBorder="1" applyAlignment="1">
      <alignment horizontal="center" vertical="center"/>
    </xf>
    <xf numFmtId="41" fontId="0" fillId="3" borderId="7" xfId="1" applyFont="1" applyFill="1" applyBorder="1" applyAlignment="1">
      <alignment horizontal="center" vertical="center" shrinkToFit="1"/>
    </xf>
    <xf numFmtId="41" fontId="2" fillId="3" borderId="8" xfId="1" applyFont="1" applyFill="1" applyBorder="1">
      <alignment vertical="center"/>
    </xf>
    <xf numFmtId="41" fontId="0" fillId="0" borderId="7" xfId="1" applyFont="1" applyBorder="1" applyAlignment="1">
      <alignment vertical="center" shrinkToFit="1"/>
    </xf>
    <xf numFmtId="41" fontId="0" fillId="0" borderId="7" xfId="1" applyFont="1" applyBorder="1" applyAlignment="1">
      <alignment horizontal="center" vertical="center"/>
    </xf>
    <xf numFmtId="41" fontId="5" fillId="4" borderId="7" xfId="1" applyFont="1" applyFill="1" applyBorder="1" applyAlignment="1">
      <alignment horizontal="center" vertical="center"/>
    </xf>
    <xf numFmtId="41" fontId="0" fillId="3" borderId="8" xfId="1" applyFont="1" applyFill="1" applyBorder="1">
      <alignment vertical="center"/>
    </xf>
    <xf numFmtId="41" fontId="0" fillId="0" borderId="8" xfId="1" applyFont="1" applyBorder="1" applyAlignment="1">
      <alignment horizontal="center" vertical="center" shrinkToFit="1"/>
    </xf>
    <xf numFmtId="41" fontId="0" fillId="0" borderId="8" xfId="1" applyFont="1" applyBorder="1">
      <alignment vertical="center"/>
    </xf>
    <xf numFmtId="41" fontId="2" fillId="4" borderId="7" xfId="1" applyFont="1" applyFill="1" applyBorder="1" applyAlignment="1">
      <alignment horizontal="center" vertical="center"/>
    </xf>
    <xf numFmtId="41" fontId="8" fillId="4" borderId="7" xfId="1" applyFont="1" applyFill="1" applyBorder="1" applyAlignment="1">
      <alignment horizontal="center" vertical="center"/>
    </xf>
    <xf numFmtId="41" fontId="9" fillId="0" borderId="0" xfId="1" applyFont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1EDEB-932B-4765-A68E-B9232FE3AA76}">
  <dimension ref="A1:H31"/>
  <sheetViews>
    <sheetView tabSelected="1" workbookViewId="0">
      <selection sqref="A1:H1"/>
    </sheetView>
  </sheetViews>
  <sheetFormatPr defaultRowHeight="16.5" x14ac:dyDescent="0.3"/>
  <cols>
    <col min="1" max="3" width="15.25" style="1" customWidth="1"/>
    <col min="4" max="4" width="17" style="2" customWidth="1"/>
    <col min="5" max="7" width="15.25" style="3" customWidth="1"/>
    <col min="8" max="8" width="15.25" style="4" customWidth="1"/>
  </cols>
  <sheetData>
    <row r="1" spans="1:8" ht="27" x14ac:dyDescent="0.3">
      <c r="A1" s="34" t="s">
        <v>0</v>
      </c>
      <c r="B1" s="34"/>
      <c r="C1" s="34"/>
      <c r="D1" s="34"/>
      <c r="E1" s="34"/>
      <c r="F1" s="34"/>
      <c r="G1" s="34"/>
      <c r="H1" s="34"/>
    </row>
    <row r="3" spans="1:8" ht="17.25" thickBot="1" x14ac:dyDescent="0.35">
      <c r="A3" s="5" t="s">
        <v>1</v>
      </c>
      <c r="B3" s="5" t="s">
        <v>2</v>
      </c>
      <c r="C3" s="5" t="s">
        <v>3</v>
      </c>
      <c r="D3" s="6" t="s">
        <v>4</v>
      </c>
      <c r="E3" s="7" t="s">
        <v>1</v>
      </c>
      <c r="F3" s="5" t="s">
        <v>2</v>
      </c>
      <c r="G3" s="5" t="s">
        <v>3</v>
      </c>
      <c r="H3" s="8" t="s">
        <v>5</v>
      </c>
    </row>
    <row r="4" spans="1:8" ht="18" thickTop="1" x14ac:dyDescent="0.3">
      <c r="A4" s="9" t="s">
        <v>6</v>
      </c>
      <c r="B4" s="9"/>
      <c r="C4" s="9"/>
      <c r="D4" s="10">
        <f>D5+D7+D11+D13+D16</f>
        <v>61882950</v>
      </c>
      <c r="E4" s="11" t="s">
        <v>7</v>
      </c>
      <c r="F4" s="9"/>
      <c r="G4" s="9"/>
      <c r="H4" s="12">
        <f>H5+H11+H16+H27+H29</f>
        <v>61882950</v>
      </c>
    </row>
    <row r="5" spans="1:8" x14ac:dyDescent="0.3">
      <c r="A5" s="13" t="s">
        <v>8</v>
      </c>
      <c r="B5" s="13"/>
      <c r="C5" s="13"/>
      <c r="D5" s="14">
        <f>D6</f>
        <v>0</v>
      </c>
      <c r="E5" s="15" t="s">
        <v>9</v>
      </c>
      <c r="F5" s="16"/>
      <c r="G5" s="16"/>
      <c r="H5" s="13">
        <f>H6+H7+H8</f>
        <v>89500</v>
      </c>
    </row>
    <row r="6" spans="1:8" x14ac:dyDescent="0.3">
      <c r="A6" s="17"/>
      <c r="B6" s="18" t="s">
        <v>8</v>
      </c>
      <c r="C6" s="18"/>
      <c r="D6" s="19"/>
      <c r="E6" s="20"/>
      <c r="F6" s="21" t="s">
        <v>10</v>
      </c>
      <c r="G6" s="21"/>
      <c r="H6" s="22"/>
    </row>
    <row r="7" spans="1:8" x14ac:dyDescent="0.3">
      <c r="A7" s="13" t="s">
        <v>11</v>
      </c>
      <c r="B7" s="13"/>
      <c r="C7" s="13"/>
      <c r="D7" s="14">
        <f>D8</f>
        <v>25147063</v>
      </c>
      <c r="E7" s="20"/>
      <c r="F7" s="21" t="s">
        <v>12</v>
      </c>
      <c r="G7" s="21"/>
      <c r="H7" s="23"/>
    </row>
    <row r="8" spans="1:8" x14ac:dyDescent="0.3">
      <c r="A8" s="17"/>
      <c r="B8" s="18" t="s">
        <v>11</v>
      </c>
      <c r="C8" s="18"/>
      <c r="D8" s="19">
        <f>D9+D10</f>
        <v>25147063</v>
      </c>
      <c r="E8" s="20"/>
      <c r="F8" s="21" t="s">
        <v>13</v>
      </c>
      <c r="G8" s="21"/>
      <c r="H8" s="23">
        <f>SUM(H9:H10)</f>
        <v>89500</v>
      </c>
    </row>
    <row r="9" spans="1:8" x14ac:dyDescent="0.3">
      <c r="A9" s="17"/>
      <c r="B9" s="17"/>
      <c r="C9" s="24" t="s">
        <v>14</v>
      </c>
      <c r="D9" s="25">
        <v>2700000</v>
      </c>
      <c r="E9" s="20"/>
      <c r="F9" s="26"/>
      <c r="G9" s="26" t="s">
        <v>15</v>
      </c>
      <c r="H9" s="27">
        <f>39500</f>
        <v>39500</v>
      </c>
    </row>
    <row r="10" spans="1:8" x14ac:dyDescent="0.3">
      <c r="A10" s="17"/>
      <c r="B10" s="17"/>
      <c r="C10" s="24" t="s">
        <v>16</v>
      </c>
      <c r="D10" s="25">
        <v>22447063</v>
      </c>
      <c r="E10" s="20"/>
      <c r="F10" s="26"/>
      <c r="G10" s="26" t="s">
        <v>17</v>
      </c>
      <c r="H10" s="27">
        <f>50000</f>
        <v>50000</v>
      </c>
    </row>
    <row r="11" spans="1:8" x14ac:dyDescent="0.3">
      <c r="A11" s="13" t="s">
        <v>18</v>
      </c>
      <c r="B11" s="13"/>
      <c r="C11" s="13" t="s">
        <v>19</v>
      </c>
      <c r="D11" s="14">
        <f>D12</f>
        <v>0</v>
      </c>
      <c r="E11" s="15" t="s">
        <v>20</v>
      </c>
      <c r="F11" s="16" t="s">
        <v>19</v>
      </c>
      <c r="G11" s="16"/>
      <c r="H11" s="28">
        <f>H12+H13+H14</f>
        <v>2000000</v>
      </c>
    </row>
    <row r="12" spans="1:8" x14ac:dyDescent="0.3">
      <c r="A12" s="17"/>
      <c r="B12" s="18" t="s">
        <v>18</v>
      </c>
      <c r="C12" s="18"/>
      <c r="D12" s="19"/>
      <c r="E12" s="20"/>
      <c r="F12" s="21" t="s">
        <v>21</v>
      </c>
      <c r="G12" s="21"/>
      <c r="H12" s="23"/>
    </row>
    <row r="13" spans="1:8" x14ac:dyDescent="0.3">
      <c r="A13" s="13" t="s">
        <v>22</v>
      </c>
      <c r="B13" s="13"/>
      <c r="C13" s="13"/>
      <c r="D13" s="14">
        <f>D14</f>
        <v>36701954</v>
      </c>
      <c r="E13" s="20"/>
      <c r="F13" s="21" t="s">
        <v>23</v>
      </c>
      <c r="G13" s="21"/>
      <c r="H13" s="23"/>
    </row>
    <row r="14" spans="1:8" x14ac:dyDescent="0.3">
      <c r="A14" s="17"/>
      <c r="B14" s="18" t="s">
        <v>22</v>
      </c>
      <c r="C14" s="18"/>
      <c r="D14" s="19">
        <f>D15</f>
        <v>36701954</v>
      </c>
      <c r="E14" s="20"/>
      <c r="F14" s="21" t="s">
        <v>24</v>
      </c>
      <c r="G14" s="21"/>
      <c r="H14" s="23">
        <f>H15</f>
        <v>2000000</v>
      </c>
    </row>
    <row r="15" spans="1:8" x14ac:dyDescent="0.3">
      <c r="A15" s="17"/>
      <c r="B15" s="17"/>
      <c r="C15" s="24" t="s">
        <v>25</v>
      </c>
      <c r="D15" s="25">
        <v>36701954</v>
      </c>
      <c r="E15" s="20"/>
      <c r="F15" s="26"/>
      <c r="G15" s="26" t="s">
        <v>24</v>
      </c>
      <c r="H15" s="27">
        <f>2000000</f>
        <v>2000000</v>
      </c>
    </row>
    <row r="16" spans="1:8" x14ac:dyDescent="0.3">
      <c r="A16" s="13" t="s">
        <v>26</v>
      </c>
      <c r="B16" s="13"/>
      <c r="C16" s="13"/>
      <c r="D16" s="14">
        <f>D17</f>
        <v>33933</v>
      </c>
      <c r="E16" s="15" t="s">
        <v>27</v>
      </c>
      <c r="F16" s="16"/>
      <c r="G16" s="16"/>
      <c r="H16" s="13">
        <f>H17+H21+H23</f>
        <v>31873440</v>
      </c>
    </row>
    <row r="17" spans="1:8" x14ac:dyDescent="0.3">
      <c r="A17" s="17"/>
      <c r="B17" s="18" t="s">
        <v>26</v>
      </c>
      <c r="C17" s="18"/>
      <c r="D17" s="19">
        <f>D18</f>
        <v>33933</v>
      </c>
      <c r="E17" s="20"/>
      <c r="F17" s="21" t="s">
        <v>13</v>
      </c>
      <c r="G17" s="21"/>
      <c r="H17" s="22">
        <f>SUM(H18:H20)</f>
        <v>4759940</v>
      </c>
    </row>
    <row r="18" spans="1:8" x14ac:dyDescent="0.3">
      <c r="A18" s="17"/>
      <c r="B18" s="17"/>
      <c r="C18" s="24" t="s">
        <v>28</v>
      </c>
      <c r="D18" s="29">
        <v>33933</v>
      </c>
      <c r="E18" s="20"/>
      <c r="F18" s="26"/>
      <c r="G18" s="26" t="s">
        <v>29</v>
      </c>
      <c r="H18" s="27">
        <f>503040</f>
        <v>503040</v>
      </c>
    </row>
    <row r="19" spans="1:8" x14ac:dyDescent="0.3">
      <c r="A19" s="17"/>
      <c r="B19" s="17"/>
      <c r="C19" s="17"/>
      <c r="D19" s="30" t="s">
        <v>30</v>
      </c>
      <c r="E19" s="20"/>
      <c r="F19" s="26"/>
      <c r="G19" s="26" t="s">
        <v>31</v>
      </c>
      <c r="H19" s="27">
        <f>3208000</f>
        <v>3208000</v>
      </c>
    </row>
    <row r="20" spans="1:8" x14ac:dyDescent="0.3">
      <c r="A20" s="17"/>
      <c r="B20" s="17"/>
      <c r="C20" s="17"/>
      <c r="D20" s="30"/>
      <c r="E20" s="20"/>
      <c r="F20" s="26"/>
      <c r="G20" s="26" t="s">
        <v>32</v>
      </c>
      <c r="H20" s="27">
        <f>1048900</f>
        <v>1048900</v>
      </c>
    </row>
    <row r="21" spans="1:8" x14ac:dyDescent="0.3">
      <c r="A21" s="17"/>
      <c r="B21" s="17"/>
      <c r="C21" s="17"/>
      <c r="D21" s="31"/>
      <c r="E21" s="20"/>
      <c r="F21" s="21" t="s">
        <v>33</v>
      </c>
      <c r="G21" s="21"/>
      <c r="H21" s="23">
        <f>SUM(H22:H22)</f>
        <v>4736000</v>
      </c>
    </row>
    <row r="22" spans="1:8" x14ac:dyDescent="0.3">
      <c r="A22" s="17"/>
      <c r="B22" s="17"/>
      <c r="C22" s="17"/>
      <c r="D22" s="31"/>
      <c r="E22" s="20"/>
      <c r="F22" s="26"/>
      <c r="G22" s="26" t="s">
        <v>34</v>
      </c>
      <c r="H22" s="27">
        <f>4736000</f>
        <v>4736000</v>
      </c>
    </row>
    <row r="23" spans="1:8" x14ac:dyDescent="0.3">
      <c r="A23" s="17"/>
      <c r="B23" s="17"/>
      <c r="C23" s="17"/>
      <c r="D23" s="31"/>
      <c r="E23" s="20" t="s">
        <v>19</v>
      </c>
      <c r="F23" s="21" t="s">
        <v>27</v>
      </c>
      <c r="G23" s="21"/>
      <c r="H23" s="23">
        <f>SUM(H24:H26)</f>
        <v>22377500</v>
      </c>
    </row>
    <row r="24" spans="1:8" x14ac:dyDescent="0.3">
      <c r="A24" s="17"/>
      <c r="B24" s="17"/>
      <c r="C24" s="17"/>
      <c r="D24" s="31"/>
      <c r="E24" s="20"/>
      <c r="F24" s="26"/>
      <c r="G24" s="26" t="s">
        <v>35</v>
      </c>
      <c r="H24" s="27">
        <f>1702500</f>
        <v>1702500</v>
      </c>
    </row>
    <row r="25" spans="1:8" x14ac:dyDescent="0.3">
      <c r="A25" s="17"/>
      <c r="B25" s="17"/>
      <c r="C25" s="17"/>
      <c r="D25" s="31"/>
      <c r="E25" s="20"/>
      <c r="F25" s="26"/>
      <c r="G25" s="26" t="s">
        <v>36</v>
      </c>
      <c r="H25" s="27">
        <f>9545000</f>
        <v>9545000</v>
      </c>
    </row>
    <row r="26" spans="1:8" x14ac:dyDescent="0.3">
      <c r="A26" s="17"/>
      <c r="B26" s="17"/>
      <c r="C26" s="17"/>
      <c r="D26" s="31"/>
      <c r="E26" s="20"/>
      <c r="F26" s="26"/>
      <c r="G26" s="26" t="s">
        <v>37</v>
      </c>
      <c r="H26" s="27">
        <f>11130000</f>
        <v>11130000</v>
      </c>
    </row>
    <row r="27" spans="1:8" x14ac:dyDescent="0.3">
      <c r="A27" s="17"/>
      <c r="B27" s="17"/>
      <c r="C27" s="17"/>
      <c r="D27" s="31"/>
      <c r="E27" s="15" t="s">
        <v>38</v>
      </c>
      <c r="F27" s="16"/>
      <c r="G27" s="16"/>
      <c r="H27" s="32">
        <f t="shared" ref="H27" si="0">H28</f>
        <v>0</v>
      </c>
    </row>
    <row r="28" spans="1:8" x14ac:dyDescent="0.3">
      <c r="A28" s="17"/>
      <c r="B28" s="17"/>
      <c r="C28" s="17"/>
      <c r="D28" s="31"/>
      <c r="E28" s="20"/>
      <c r="F28" s="21" t="s">
        <v>38</v>
      </c>
      <c r="G28" s="21"/>
      <c r="H28" s="23"/>
    </row>
    <row r="29" spans="1:8" x14ac:dyDescent="0.3">
      <c r="A29" s="17"/>
      <c r="B29" s="17"/>
      <c r="C29" s="17"/>
      <c r="D29" s="31"/>
      <c r="E29" s="15" t="s">
        <v>22</v>
      </c>
      <c r="F29" s="16"/>
      <c r="G29" s="16"/>
      <c r="H29" s="33">
        <f t="shared" ref="H29:H30" si="1">H30</f>
        <v>27920010</v>
      </c>
    </row>
    <row r="30" spans="1:8" x14ac:dyDescent="0.3">
      <c r="A30" s="17"/>
      <c r="B30" s="17"/>
      <c r="C30" s="17"/>
      <c r="D30" s="31"/>
      <c r="E30" s="20"/>
      <c r="F30" s="21" t="s">
        <v>39</v>
      </c>
      <c r="G30" s="21"/>
      <c r="H30" s="23">
        <f t="shared" si="1"/>
        <v>27920010</v>
      </c>
    </row>
    <row r="31" spans="1:8" x14ac:dyDescent="0.3">
      <c r="A31" s="17"/>
      <c r="B31" s="17"/>
      <c r="C31" s="17"/>
      <c r="D31" s="31"/>
      <c r="E31" s="20"/>
      <c r="F31" s="26"/>
      <c r="G31" s="26" t="s">
        <v>22</v>
      </c>
      <c r="H31" s="27">
        <v>27920010</v>
      </c>
    </row>
  </sheetData>
  <mergeCells count="3">
    <mergeCell ref="A1:H1"/>
    <mergeCell ref="A4:C4"/>
    <mergeCell ref="E4:G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조미소</dc:creator>
  <cp:lastModifiedBy>조미소</cp:lastModifiedBy>
  <dcterms:created xsi:type="dcterms:W3CDTF">2024-03-29T05:14:46Z</dcterms:created>
  <dcterms:modified xsi:type="dcterms:W3CDTF">2024-03-29T05:16:29Z</dcterms:modified>
</cp:coreProperties>
</file>